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chi\Desktop\"/>
    </mc:Choice>
  </mc:AlternateContent>
  <xr:revisionPtr revIDLastSave="0" documentId="8_{38B4BFB1-B9F1-49B1-BEC2-7211FB0AA2DB}" xr6:coauthVersionLast="40" xr6:coauthVersionMax="40" xr10:uidLastSave="{00000000-0000-0000-0000-000000000000}"/>
  <bookViews>
    <workbookView xWindow="240" yWindow="60" windowWidth="15480" windowHeight="801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E9" i="1"/>
  <c r="T6" i="2"/>
  <c r="P6" i="2"/>
  <c r="F12" i="1"/>
  <c r="E12" i="1"/>
  <c r="F11" i="1"/>
  <c r="E11" i="1"/>
  <c r="C11" i="1"/>
  <c r="F10" i="1"/>
  <c r="E10" i="1"/>
  <c r="C10" i="1"/>
  <c r="E8" i="1"/>
  <c r="F7" i="1"/>
  <c r="E7" i="1"/>
  <c r="E6" i="1"/>
  <c r="F5" i="1"/>
  <c r="E5" i="1"/>
  <c r="F4" i="1"/>
  <c r="E4" i="1"/>
  <c r="T11" i="2" l="1"/>
  <c r="T10" i="2"/>
  <c r="T9" i="2"/>
  <c r="T7" i="2"/>
  <c r="T3" i="2"/>
  <c r="S11" i="2"/>
  <c r="S10" i="2"/>
  <c r="S9" i="2"/>
  <c r="S8" i="2"/>
  <c r="S7" i="2"/>
  <c r="S6" i="2"/>
  <c r="S5" i="2"/>
  <c r="S4" i="2"/>
  <c r="S3" i="2"/>
  <c r="R11" i="2"/>
  <c r="R10" i="2"/>
  <c r="R9" i="2"/>
  <c r="R8" i="2"/>
  <c r="R6" i="2"/>
  <c r="R5" i="2"/>
  <c r="R4" i="2"/>
  <c r="R3" i="2"/>
  <c r="Q9" i="2"/>
  <c r="Q8" i="2"/>
  <c r="P11" i="2"/>
  <c r="P10" i="2"/>
  <c r="P9" i="2"/>
  <c r="P8" i="2"/>
  <c r="P5" i="2"/>
  <c r="P3" i="2"/>
  <c r="O11" i="2"/>
  <c r="O10" i="2"/>
  <c r="O9" i="2"/>
  <c r="O8" i="2"/>
  <c r="O7" i="2"/>
  <c r="O6" i="2"/>
  <c r="O5" i="2"/>
  <c r="O4" i="2"/>
  <c r="O3" i="2"/>
  <c r="N11" i="2"/>
  <c r="N10" i="2"/>
  <c r="N9" i="2"/>
  <c r="N8" i="2"/>
  <c r="N7" i="2"/>
  <c r="N6" i="2"/>
  <c r="N4" i="2"/>
  <c r="N3" i="2"/>
  <c r="L11" i="2"/>
  <c r="L10" i="2"/>
  <c r="L9" i="2"/>
  <c r="L8" i="2"/>
  <c r="L7" i="2"/>
  <c r="L6" i="2"/>
  <c r="L5" i="2"/>
  <c r="L4" i="2"/>
  <c r="L3" i="2"/>
  <c r="K11" i="2"/>
  <c r="K10" i="2"/>
  <c r="K9" i="2"/>
  <c r="K8" i="2"/>
  <c r="K7" i="2"/>
  <c r="K6" i="2"/>
  <c r="K5" i="2"/>
  <c r="K4" i="2"/>
  <c r="K3" i="2"/>
  <c r="J11" i="2"/>
  <c r="J10" i="2"/>
  <c r="J9" i="2"/>
  <c r="J8" i="2"/>
  <c r="J3" i="2"/>
  <c r="I10" i="2"/>
  <c r="I9" i="2"/>
  <c r="I8" i="2"/>
  <c r="I7" i="2"/>
  <c r="H11" i="2"/>
  <c r="H10" i="2"/>
  <c r="H9" i="2"/>
  <c r="H8" i="2"/>
  <c r="H7" i="2"/>
  <c r="H6" i="2"/>
  <c r="H5" i="2"/>
  <c r="H4" i="2"/>
  <c r="G11" i="2"/>
  <c r="G9" i="2"/>
  <c r="G8" i="2"/>
  <c r="G6" i="2"/>
  <c r="G4" i="2"/>
  <c r="G3" i="2"/>
  <c r="F8" i="2"/>
  <c r="F3" i="2"/>
  <c r="E9" i="2"/>
  <c r="E8" i="2"/>
  <c r="E7" i="2"/>
  <c r="E5" i="2"/>
  <c r="D11" i="2"/>
  <c r="D10" i="2"/>
  <c r="D9" i="2"/>
  <c r="D8" i="2"/>
  <c r="D7" i="2"/>
  <c r="D6" i="2"/>
  <c r="D5" i="2"/>
  <c r="D4" i="2"/>
  <c r="D3" i="2"/>
  <c r="C11" i="2"/>
  <c r="C9" i="2"/>
  <c r="C8" i="2"/>
  <c r="S12" i="1"/>
  <c r="S11" i="1"/>
  <c r="S10" i="1"/>
  <c r="S9" i="1"/>
  <c r="S8" i="1"/>
  <c r="S7" i="1"/>
  <c r="S6" i="1"/>
  <c r="S5" i="1"/>
  <c r="S4" i="1"/>
  <c r="R12" i="1"/>
  <c r="R11" i="1"/>
  <c r="R10" i="1"/>
  <c r="R9" i="1"/>
  <c r="R8" i="1"/>
  <c r="R7" i="1"/>
  <c r="R6" i="1"/>
  <c r="R5" i="1"/>
  <c r="R4" i="1"/>
  <c r="Q12" i="1"/>
  <c r="Q4" i="1"/>
  <c r="P12" i="1"/>
  <c r="P11" i="1"/>
  <c r="P10" i="1"/>
  <c r="P9" i="1"/>
  <c r="P8" i="1"/>
  <c r="P7" i="1"/>
  <c r="P5" i="1"/>
  <c r="P4" i="1"/>
  <c r="O12" i="1"/>
  <c r="O11" i="1"/>
  <c r="O10" i="1"/>
  <c r="O9" i="1"/>
  <c r="O8" i="1"/>
  <c r="O7" i="1"/>
  <c r="O6" i="1"/>
  <c r="O5" i="1"/>
  <c r="O4" i="1"/>
  <c r="N12" i="1"/>
  <c r="N11" i="1"/>
  <c r="N10" i="1"/>
  <c r="N9" i="1"/>
  <c r="N7" i="1"/>
  <c r="N6" i="1"/>
  <c r="N5" i="1"/>
  <c r="N4" i="1"/>
  <c r="M10" i="1"/>
  <c r="L12" i="1"/>
  <c r="L10" i="1"/>
  <c r="L9" i="1"/>
  <c r="L8" i="1"/>
  <c r="L7" i="1"/>
  <c r="L6" i="1"/>
  <c r="L5" i="1"/>
  <c r="L4" i="1"/>
  <c r="K12" i="1"/>
  <c r="K11" i="1"/>
  <c r="K10" i="1"/>
  <c r="K9" i="1"/>
  <c r="K8" i="1"/>
  <c r="K7" i="1"/>
  <c r="K5" i="1"/>
  <c r="K4" i="1"/>
  <c r="J11" i="1"/>
  <c r="J10" i="1"/>
  <c r="J9" i="1"/>
  <c r="J8" i="1"/>
  <c r="J6" i="1"/>
  <c r="J5" i="1"/>
  <c r="J4" i="1"/>
  <c r="I12" i="1"/>
  <c r="I10" i="1"/>
  <c r="I9" i="1"/>
  <c r="I7" i="1"/>
  <c r="I6" i="1"/>
  <c r="I5" i="1"/>
  <c r="I4" i="1"/>
  <c r="H12" i="1"/>
  <c r="H11" i="1"/>
  <c r="H10" i="1"/>
  <c r="H9" i="1"/>
  <c r="H8" i="1"/>
  <c r="H7" i="1"/>
  <c r="H6" i="1"/>
  <c r="H5" i="1"/>
  <c r="G12" i="1"/>
  <c r="G11" i="1"/>
  <c r="G10" i="1"/>
  <c r="G9" i="1"/>
  <c r="G8" i="1"/>
  <c r="G7" i="1"/>
  <c r="G4" i="1"/>
  <c r="D12" i="1"/>
  <c r="D11" i="1"/>
  <c r="D10" i="1"/>
  <c r="D9" i="1"/>
  <c r="D7" i="1"/>
  <c r="D6" i="1"/>
  <c r="D5" i="1"/>
  <c r="D4" i="1"/>
  <c r="T8" i="2" l="1"/>
  <c r="M8" i="2"/>
  <c r="Q9" i="1"/>
  <c r="C9" i="1"/>
  <c r="M9" i="1"/>
  <c r="M12" i="1"/>
  <c r="J12" i="1"/>
  <c r="C12" i="1"/>
  <c r="Q11" i="2"/>
  <c r="M11" i="2"/>
  <c r="I11" i="2"/>
  <c r="E11" i="2"/>
  <c r="F11" i="2"/>
  <c r="T4" i="2" l="1"/>
  <c r="Q4" i="2"/>
  <c r="P4" i="2"/>
  <c r="M4" i="2"/>
  <c r="J4" i="2"/>
  <c r="I4" i="2"/>
  <c r="F4" i="2"/>
  <c r="E4" i="2"/>
  <c r="C4" i="2"/>
  <c r="Q5" i="1"/>
  <c r="M5" i="1"/>
  <c r="G5" i="1"/>
  <c r="C5" i="1"/>
  <c r="Q7" i="1"/>
  <c r="M7" i="1"/>
  <c r="J7" i="1"/>
  <c r="C7" i="1"/>
  <c r="Q6" i="2"/>
  <c r="M6" i="2"/>
  <c r="J6" i="2"/>
  <c r="I6" i="2"/>
  <c r="F6" i="2"/>
  <c r="E6" i="2"/>
  <c r="C6" i="2"/>
  <c r="T5" i="2"/>
  <c r="Q5" i="2"/>
  <c r="N5" i="2"/>
  <c r="M5" i="2"/>
  <c r="J5" i="2"/>
  <c r="I5" i="2"/>
  <c r="G5" i="2"/>
  <c r="F5" i="2"/>
  <c r="C5" i="2"/>
  <c r="Q6" i="1"/>
  <c r="P6" i="1"/>
  <c r="M6" i="1"/>
  <c r="K6" i="1"/>
  <c r="G6" i="1"/>
  <c r="F6" i="1"/>
  <c r="C6" i="1"/>
  <c r="Q3" i="2"/>
  <c r="M3" i="2"/>
  <c r="I3" i="2"/>
  <c r="H3" i="2"/>
  <c r="E3" i="2"/>
  <c r="C3" i="2"/>
  <c r="M4" i="1"/>
  <c r="H4" i="1"/>
  <c r="C4" i="1"/>
  <c r="B12" i="2"/>
  <c r="R7" i="2"/>
  <c r="Q7" i="2"/>
  <c r="P7" i="2"/>
  <c r="M7" i="2"/>
  <c r="J7" i="2"/>
  <c r="G7" i="2"/>
  <c r="F7" i="2"/>
  <c r="C7" i="2"/>
  <c r="Q8" i="1"/>
  <c r="N8" i="1"/>
  <c r="M8" i="1"/>
  <c r="I8" i="1"/>
  <c r="F8" i="1"/>
  <c r="D8" i="1"/>
  <c r="C8" i="1"/>
  <c r="Q10" i="2"/>
  <c r="M10" i="2"/>
  <c r="G10" i="2"/>
  <c r="F10" i="2"/>
  <c r="E10" i="2"/>
  <c r="C10" i="2"/>
  <c r="Q11" i="1"/>
  <c r="M11" i="1"/>
  <c r="L11" i="1"/>
  <c r="I11" i="1"/>
  <c r="M9" i="2"/>
  <c r="F9" i="2"/>
  <c r="Q10" i="1"/>
  <c r="B13" i="1"/>
  <c r="S13" i="1" l="1"/>
  <c r="O13" i="1"/>
  <c r="K13" i="1"/>
  <c r="G13" i="1"/>
  <c r="C13" i="1"/>
  <c r="R13" i="1"/>
  <c r="N13" i="1"/>
  <c r="J13" i="1"/>
  <c r="F13" i="1"/>
  <c r="Q13" i="1"/>
  <c r="M13" i="1"/>
  <c r="I13" i="1"/>
  <c r="E13" i="1"/>
  <c r="P13" i="1"/>
  <c r="L13" i="1"/>
  <c r="H13" i="1"/>
  <c r="D13" i="1"/>
  <c r="F12" i="2"/>
  <c r="J12" i="2"/>
  <c r="Q12" i="2"/>
  <c r="P12" i="2"/>
  <c r="N12" i="2"/>
  <c r="C12" i="2"/>
  <c r="G12" i="2"/>
  <c r="K12" i="2"/>
  <c r="R12" i="2"/>
  <c r="D12" i="2"/>
  <c r="H12" i="2"/>
  <c r="L12" i="2"/>
  <c r="S12" i="2"/>
  <c r="E12" i="2"/>
  <c r="I12" i="2"/>
  <c r="O12" i="2"/>
  <c r="T12" i="2"/>
  <c r="M12" i="2"/>
</calcChain>
</file>

<file path=xl/sharedStrings.xml><?xml version="1.0" encoding="utf-8"?>
<sst xmlns="http://schemas.openxmlformats.org/spreadsheetml/2006/main" count="68" uniqueCount="44">
  <si>
    <t>Rispetto a gennaio 2018, com’è stato l’andamento delle vendite nei saldi iniziati il 2 gennaio 2019 ?</t>
  </si>
  <si>
    <t>Secondo Lei il Black  Friday ha drenato risorse alle vendite  nel periodo dei saldi 2019?</t>
  </si>
  <si>
    <t>Uguale</t>
  </si>
  <si>
    <t>Si, molte</t>
  </si>
  <si>
    <t>Per niente</t>
  </si>
  <si>
    <t>No</t>
  </si>
  <si>
    <t>Molto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</si>
  <si>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</si>
  <si>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</si>
  <si>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</si>
  <si>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</si>
  <si>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</si>
  <si>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</si>
  <si>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</si>
  <si>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</si>
  <si>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</si>
  <si>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Totale</t>
  </si>
  <si>
    <t>DIECI  DOMANDE SUI SALDI AI COMMERCIANTI SICILIANI</t>
  </si>
  <si>
    <t>Si</t>
  </si>
  <si>
    <t>Aumentata</t>
  </si>
  <si>
    <t>Diminuita</t>
  </si>
  <si>
    <t>Ritiene ci siano spazi per una significativa ripresa del settore moda?</t>
  </si>
  <si>
    <t>Molti</t>
  </si>
  <si>
    <t xml:space="preserve">Pochi </t>
  </si>
  <si>
    <t>Si Molto</t>
  </si>
  <si>
    <t xml:space="preserve">No, non ha inciso </t>
  </si>
  <si>
    <t>No, non ha inciso per niente</t>
  </si>
  <si>
    <t>Poco</t>
  </si>
  <si>
    <t xml:space="preserve">Ha trovato giusto l’avvio dei saldi in Sicilia al 2 gennaio 2019?                                                                 </t>
  </si>
  <si>
    <t xml:space="preserve">Come immagina il proseguo dei saldi invernali 2019?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</si>
  <si>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Secondo lei quanto incidono gli eventi organizzati dai Comuni nel periodo natalizio sulla propensione alla spesa?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</si>
  <si>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Ritiene che per il settore moda (abbigliamento, calzature, intimo, accessori, etc) un buon posizionamento del punto vendita sui motori di ricerca incida sulle vendita?                                                                 </t>
  </si>
  <si>
    <r>
      <t>Ritiene che le aperture domenicali e nei festivi incidano sul volume d'affari sviluppato nella sua attività?</t>
    </r>
    <r>
      <rPr>
        <b/>
        <sz val="6"/>
        <color rgb="FF000000"/>
        <rFont val="Times New Roman"/>
        <family val="1"/>
      </rPr>
      <t xml:space="preserve"> </t>
    </r>
  </si>
  <si>
    <r>
      <t xml:space="preserve">Come valuta la crescente diffuzione 
delle vendite </t>
    </r>
    <r>
      <rPr>
        <b/>
        <i/>
        <sz val="6"/>
        <color rgb="FF00B050"/>
        <rFont val="Times New Roman"/>
        <family val="1"/>
      </rPr>
      <t>online</t>
    </r>
    <r>
      <rPr>
        <b/>
        <sz val="6"/>
        <color rgb="FF00B050"/>
        <rFont val="Times New Roman"/>
        <family val="1"/>
      </rPr>
      <t xml:space="preserve"> ?</t>
    </r>
  </si>
  <si>
    <t>Pos.</t>
  </si>
  <si>
    <t>Neg.</t>
  </si>
  <si>
    <t>Abb.</t>
  </si>
  <si>
    <t>Si abb.</t>
  </si>
  <si>
    <t>Interv.</t>
  </si>
  <si>
    <r>
      <t>La Spesa pro capite destinata agli acquisti durante il periodo dei saldi 2019, rispetto al 2018 è:</t>
    </r>
    <r>
      <rPr>
        <b/>
        <sz val="7"/>
        <color rgb="FF000000"/>
        <rFont val="Times New Roman"/>
        <family val="1"/>
      </rPr>
      <t xml:space="preserve"> </t>
    </r>
  </si>
  <si>
    <t>Indif.</t>
  </si>
  <si>
    <t>Molto Pos.</t>
  </si>
  <si>
    <t>Molto pos.</t>
  </si>
  <si>
    <t>Irr.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</si>
</sst>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00B050"/>
      <name val="Times New Roman"/>
      <family val="1"/>
    </font>
    <font>
      <sz val="6"/>
      <color rgb="FF000000"/>
      <name val="Times New Roman"/>
      <family val="1"/>
    </font>
    <font>
      <b/>
      <sz val="6"/>
      <color rgb="FF00B050"/>
      <name val="Times New Roman"/>
      <family val="1"/>
    </font>
    <font>
      <b/>
      <i/>
      <sz val="6"/>
      <color rgb="FF00B05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right" vertical="center" wrapText="1"/>
    </xf>
    <xf numFmtId="9" fontId="0" fillId="0" borderId="0" xfId="1" applyFont="1"/>
    <xf numFmtId="10" fontId="6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/>
    <xf numFmtId="10" fontId="9" fillId="0" borderId="0" xfId="0" applyNumberFormat="1" applyFont="1"/>
    <xf numFmtId="0" fontId="3" fillId="0" borderId="1" xfId="0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0" xfId="0" applyFont="1"/>
    <xf numFmtId="0" fontId="0" fillId="0" borderId="0" xfId="0" applyFont="1"/>
    <xf numFmtId="10" fontId="3" fillId="2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zoomScale="150" zoomScaleNormal="150" workbookViewId="0">
      <selection activeCell="J20" sqref="J20"/>
    </sheetView>
  </sheetViews>
  <sheetFormatPr defaultRowHeight="9" x14ac:dyDescent="0.15"/>
  <cols>
    <col min="1" max="1" width="11" style="15" bestFit="1" customWidth="1"/>
    <col min="2" max="2" width="5.85546875" style="15" bestFit="1" customWidth="1"/>
    <col min="3" max="3" width="5.7109375" style="15" bestFit="1" customWidth="1"/>
    <col min="4" max="4" width="6.28515625" style="15" bestFit="1" customWidth="1"/>
    <col min="5" max="5" width="7" style="15" bestFit="1" customWidth="1"/>
    <col min="6" max="6" width="6" style="15" bestFit="1" customWidth="1"/>
    <col min="7" max="7" width="7.7109375" style="15" bestFit="1" customWidth="1"/>
    <col min="8" max="8" width="6.28515625" style="15" bestFit="1" customWidth="1"/>
    <col min="9" max="9" width="8.7109375" style="15" bestFit="1" customWidth="1"/>
    <col min="10" max="10" width="6.28515625" style="15" bestFit="1" customWidth="1"/>
    <col min="11" max="11" width="6.42578125" style="15" bestFit="1" customWidth="1"/>
    <col min="12" max="12" width="6.28515625" style="15" bestFit="1" customWidth="1"/>
    <col min="13" max="13" width="5.7109375" style="15" bestFit="1" customWidth="1"/>
    <col min="14" max="16" width="6.28515625" style="15" bestFit="1" customWidth="1"/>
    <col min="17" max="17" width="9.140625" style="15" bestFit="1" customWidth="1"/>
    <col min="18" max="18" width="6.28515625" style="15" bestFit="1" customWidth="1"/>
    <col min="19" max="19" width="8.28515625" style="15" bestFit="1" customWidth="1"/>
    <col min="20" max="16384" width="9.140625" style="15"/>
  </cols>
  <sheetData>
    <row r="1" spans="1:19" s="16" customFormat="1" ht="15" x14ac:dyDescent="0.2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5.25" customHeight="1" x14ac:dyDescent="0.15">
      <c r="A2" s="23"/>
      <c r="B2" s="23"/>
      <c r="C2" s="22" t="s">
        <v>0</v>
      </c>
      <c r="D2" s="22"/>
      <c r="E2" s="22"/>
      <c r="F2" s="22"/>
      <c r="G2" s="22" t="s">
        <v>1</v>
      </c>
      <c r="H2" s="22"/>
      <c r="I2" s="22"/>
      <c r="J2" s="22" t="s">
        <v>28</v>
      </c>
      <c r="K2" s="22"/>
      <c r="L2" s="22"/>
      <c r="M2" s="18" t="s">
        <v>29</v>
      </c>
      <c r="N2" s="19"/>
      <c r="O2" s="19"/>
      <c r="P2" s="20"/>
      <c r="Q2" s="18" t="s">
        <v>39</v>
      </c>
      <c r="R2" s="19"/>
      <c r="S2" s="20"/>
    </row>
    <row r="3" spans="1:19" ht="18" x14ac:dyDescent="0.15">
      <c r="A3" s="1"/>
      <c r="B3" s="1" t="s">
        <v>38</v>
      </c>
      <c r="C3" s="2" t="s">
        <v>42</v>
      </c>
      <c r="D3" s="2" t="s">
        <v>34</v>
      </c>
      <c r="E3" s="2" t="s">
        <v>2</v>
      </c>
      <c r="F3" s="2" t="s">
        <v>35</v>
      </c>
      <c r="G3" s="2" t="s">
        <v>3</v>
      </c>
      <c r="H3" s="2" t="s">
        <v>36</v>
      </c>
      <c r="I3" s="2" t="s">
        <v>4</v>
      </c>
      <c r="J3" s="2" t="s">
        <v>18</v>
      </c>
      <c r="K3" s="1" t="s">
        <v>5</v>
      </c>
      <c r="L3" s="1" t="s">
        <v>40</v>
      </c>
      <c r="M3" s="1" t="s">
        <v>41</v>
      </c>
      <c r="N3" s="1" t="s">
        <v>34</v>
      </c>
      <c r="O3" s="1" t="s">
        <v>2</v>
      </c>
      <c r="P3" s="1" t="s">
        <v>35</v>
      </c>
      <c r="Q3" s="1" t="s">
        <v>19</v>
      </c>
      <c r="R3" s="1" t="s">
        <v>2</v>
      </c>
      <c r="S3" s="2" t="s">
        <v>20</v>
      </c>
    </row>
    <row r="4" spans="1:19" x14ac:dyDescent="0.15">
      <c r="A4" s="1" t="s">
        <v>7</v>
      </c>
      <c r="B4" s="2">
        <v>20</v>
      </c>
      <c r="C4" s="5">
        <f t="shared" ref="C4:C9" si="0">0/B4</f>
        <v>0</v>
      </c>
      <c r="D4" s="5">
        <f>6/B4</f>
        <v>0.3</v>
      </c>
      <c r="E4" s="5">
        <f>12/B4</f>
        <v>0.6</v>
      </c>
      <c r="F4" s="5">
        <f>2/B4</f>
        <v>0.1</v>
      </c>
      <c r="G4" s="5">
        <f>6/B4</f>
        <v>0.3</v>
      </c>
      <c r="H4" s="5">
        <f>0/B4</f>
        <v>0</v>
      </c>
      <c r="I4" s="5">
        <f>14/B4</f>
        <v>0.7</v>
      </c>
      <c r="J4" s="5">
        <f>8/B4</f>
        <v>0.4</v>
      </c>
      <c r="K4" s="5">
        <f>6/B4</f>
        <v>0.3</v>
      </c>
      <c r="L4" s="5">
        <f>6/B4</f>
        <v>0.3</v>
      </c>
      <c r="M4" s="5">
        <f t="shared" ref="M4:M9" si="1">0/B4</f>
        <v>0</v>
      </c>
      <c r="N4" s="5">
        <f>6/B4</f>
        <v>0.3</v>
      </c>
      <c r="O4" s="5">
        <f>10/B4</f>
        <v>0.5</v>
      </c>
      <c r="P4" s="5">
        <f>4/B4</f>
        <v>0.2</v>
      </c>
      <c r="Q4" s="5">
        <f>4/B4</f>
        <v>0.2</v>
      </c>
      <c r="R4" s="5">
        <f>10/B4</f>
        <v>0.5</v>
      </c>
      <c r="S4" s="5">
        <f>6/B4</f>
        <v>0.3</v>
      </c>
    </row>
    <row r="5" spans="1:19" x14ac:dyDescent="0.15">
      <c r="A5" s="1" t="s">
        <v>8</v>
      </c>
      <c r="B5" s="2">
        <v>10</v>
      </c>
      <c r="C5" s="5">
        <f t="shared" si="0"/>
        <v>0</v>
      </c>
      <c r="D5" s="5">
        <f>2/B5</f>
        <v>0.2</v>
      </c>
      <c r="E5" s="5">
        <f>4/B5</f>
        <v>0.4</v>
      </c>
      <c r="F5" s="5">
        <f>4/B5</f>
        <v>0.4</v>
      </c>
      <c r="G5" s="5">
        <f>0/B5</f>
        <v>0</v>
      </c>
      <c r="H5" s="5">
        <f>8/B5</f>
        <v>0.8</v>
      </c>
      <c r="I5" s="5">
        <f>2/B5</f>
        <v>0.2</v>
      </c>
      <c r="J5" s="5">
        <f>4/B5</f>
        <v>0.4</v>
      </c>
      <c r="K5" s="5">
        <f>2/B5</f>
        <v>0.2</v>
      </c>
      <c r="L5" s="5">
        <f>4/B5</f>
        <v>0.4</v>
      </c>
      <c r="M5" s="5">
        <f t="shared" si="1"/>
        <v>0</v>
      </c>
      <c r="N5" s="5">
        <f>2/B5</f>
        <v>0.2</v>
      </c>
      <c r="O5" s="5">
        <f>4/B5</f>
        <v>0.4</v>
      </c>
      <c r="P5" s="5">
        <f>4/B5</f>
        <v>0.4</v>
      </c>
      <c r="Q5" s="5">
        <f t="shared" ref="Q5:Q11" si="2">0/B5</f>
        <v>0</v>
      </c>
      <c r="R5" s="5">
        <f>6/B5</f>
        <v>0.6</v>
      </c>
      <c r="S5" s="5">
        <f>4/B5</f>
        <v>0.4</v>
      </c>
    </row>
    <row r="6" spans="1:19" x14ac:dyDescent="0.15">
      <c r="A6" s="1" t="s">
        <v>9</v>
      </c>
      <c r="B6" s="2">
        <v>36</v>
      </c>
      <c r="C6" s="5">
        <f t="shared" si="0"/>
        <v>0</v>
      </c>
      <c r="D6" s="5">
        <f>6/B6</f>
        <v>0.16666666666666666</v>
      </c>
      <c r="E6" s="5">
        <f>30/B6</f>
        <v>0.83333333333333337</v>
      </c>
      <c r="F6" s="5">
        <f>0/B6</f>
        <v>0</v>
      </c>
      <c r="G6" s="5">
        <f>0/B6</f>
        <v>0</v>
      </c>
      <c r="H6" s="5">
        <f>12/B6</f>
        <v>0.33333333333333331</v>
      </c>
      <c r="I6" s="5">
        <f>24/B6</f>
        <v>0.66666666666666663</v>
      </c>
      <c r="J6" s="5">
        <f>24/B6</f>
        <v>0.66666666666666663</v>
      </c>
      <c r="K6" s="5">
        <f>0/B6</f>
        <v>0</v>
      </c>
      <c r="L6" s="5">
        <f>12/B6</f>
        <v>0.33333333333333331</v>
      </c>
      <c r="M6" s="5">
        <f t="shared" si="1"/>
        <v>0</v>
      </c>
      <c r="N6" s="5">
        <f>6/B6</f>
        <v>0.16666666666666666</v>
      </c>
      <c r="O6" s="5">
        <f>30/B6</f>
        <v>0.83333333333333337</v>
      </c>
      <c r="P6" s="5">
        <f>0/B6</f>
        <v>0</v>
      </c>
      <c r="Q6" s="5">
        <f t="shared" si="2"/>
        <v>0</v>
      </c>
      <c r="R6" s="5">
        <f>30/B6</f>
        <v>0.83333333333333337</v>
      </c>
      <c r="S6" s="5">
        <f>6/B6</f>
        <v>0.16666666666666666</v>
      </c>
    </row>
    <row r="7" spans="1:19" x14ac:dyDescent="0.15">
      <c r="A7" s="1" t="s">
        <v>10</v>
      </c>
      <c r="B7" s="2">
        <v>20</v>
      </c>
      <c r="C7" s="5">
        <f t="shared" si="0"/>
        <v>0</v>
      </c>
      <c r="D7" s="5">
        <f>6/B7</f>
        <v>0.3</v>
      </c>
      <c r="E7" s="5">
        <f>12/B7</f>
        <v>0.6</v>
      </c>
      <c r="F7" s="5">
        <f>2/B7</f>
        <v>0.1</v>
      </c>
      <c r="G7" s="5">
        <f>2/B7</f>
        <v>0.1</v>
      </c>
      <c r="H7" s="5">
        <f>12/B7</f>
        <v>0.6</v>
      </c>
      <c r="I7" s="5">
        <f>6/B7</f>
        <v>0.3</v>
      </c>
      <c r="J7" s="5">
        <f>0/B7</f>
        <v>0</v>
      </c>
      <c r="K7" s="5">
        <f>4/B7</f>
        <v>0.2</v>
      </c>
      <c r="L7" s="5">
        <f>16/B7</f>
        <v>0.8</v>
      </c>
      <c r="M7" s="5">
        <f t="shared" si="1"/>
        <v>0</v>
      </c>
      <c r="N7" s="5">
        <f>2/B7</f>
        <v>0.1</v>
      </c>
      <c r="O7" s="5">
        <f>6/B7</f>
        <v>0.3</v>
      </c>
      <c r="P7" s="5">
        <f>12/B7</f>
        <v>0.6</v>
      </c>
      <c r="Q7" s="5">
        <f t="shared" si="2"/>
        <v>0</v>
      </c>
      <c r="R7" s="5">
        <f>6/B7</f>
        <v>0.3</v>
      </c>
      <c r="S7" s="5">
        <f>14/B7</f>
        <v>0.7</v>
      </c>
    </row>
    <row r="8" spans="1:19" x14ac:dyDescent="0.15">
      <c r="A8" s="1" t="s">
        <v>11</v>
      </c>
      <c r="B8" s="2">
        <v>20</v>
      </c>
      <c r="C8" s="5">
        <f t="shared" si="0"/>
        <v>0</v>
      </c>
      <c r="D8" s="5">
        <f>0/B8</f>
        <v>0</v>
      </c>
      <c r="E8" s="5">
        <f>20/B8</f>
        <v>1</v>
      </c>
      <c r="F8" s="5">
        <f>0/B8</f>
        <v>0</v>
      </c>
      <c r="G8" s="5">
        <f>12/B8</f>
        <v>0.6</v>
      </c>
      <c r="H8" s="5">
        <f>8/B8</f>
        <v>0.4</v>
      </c>
      <c r="I8" s="5">
        <f>0/B8</f>
        <v>0</v>
      </c>
      <c r="J8" s="5">
        <f>16/B8</f>
        <v>0.8</v>
      </c>
      <c r="K8" s="5">
        <f>2/B8</f>
        <v>0.1</v>
      </c>
      <c r="L8" s="5">
        <f>2/B8</f>
        <v>0.1</v>
      </c>
      <c r="M8" s="5">
        <f t="shared" si="1"/>
        <v>0</v>
      </c>
      <c r="N8" s="5">
        <f>0/B8</f>
        <v>0</v>
      </c>
      <c r="O8" s="5">
        <f>10/B8</f>
        <v>0.5</v>
      </c>
      <c r="P8" s="5">
        <f>10/B8</f>
        <v>0.5</v>
      </c>
      <c r="Q8" s="5">
        <f t="shared" si="2"/>
        <v>0</v>
      </c>
      <c r="R8" s="5">
        <f>6/B8</f>
        <v>0.3</v>
      </c>
      <c r="S8" s="5">
        <f>14/B8</f>
        <v>0.7</v>
      </c>
    </row>
    <row r="9" spans="1:19" x14ac:dyDescent="0.15">
      <c r="A9" s="1" t="s">
        <v>12</v>
      </c>
      <c r="B9" s="2">
        <v>20</v>
      </c>
      <c r="C9" s="5">
        <f t="shared" si="0"/>
        <v>0</v>
      </c>
      <c r="D9" s="5">
        <f>6/B9</f>
        <v>0.3</v>
      </c>
      <c r="E9" s="5">
        <f>4/B9</f>
        <v>0.2</v>
      </c>
      <c r="F9" s="5">
        <f>10/B9</f>
        <v>0.5</v>
      </c>
      <c r="G9" s="5">
        <f>4/B9</f>
        <v>0.2</v>
      </c>
      <c r="H9" s="5">
        <f>6/B9</f>
        <v>0.3</v>
      </c>
      <c r="I9" s="5">
        <f>10/B9</f>
        <v>0.5</v>
      </c>
      <c r="J9" s="5">
        <f>12/B9</f>
        <v>0.6</v>
      </c>
      <c r="K9" s="5">
        <f>6/B9</f>
        <v>0.3</v>
      </c>
      <c r="L9" s="5">
        <f>2/B9</f>
        <v>0.1</v>
      </c>
      <c r="M9" s="5">
        <f t="shared" si="1"/>
        <v>0</v>
      </c>
      <c r="N9" s="5">
        <f>4/B9</f>
        <v>0.2</v>
      </c>
      <c r="O9" s="5">
        <f>10/B9</f>
        <v>0.5</v>
      </c>
      <c r="P9" s="5">
        <f>6/B9</f>
        <v>0.3</v>
      </c>
      <c r="Q9" s="5">
        <f t="shared" si="2"/>
        <v>0</v>
      </c>
      <c r="R9" s="5">
        <f>8/B9</f>
        <v>0.4</v>
      </c>
      <c r="S9" s="5">
        <f>12/B9</f>
        <v>0.6</v>
      </c>
    </row>
    <row r="10" spans="1:19" x14ac:dyDescent="0.15">
      <c r="A10" s="1" t="s">
        <v>13</v>
      </c>
      <c r="B10" s="2">
        <v>36</v>
      </c>
      <c r="C10" s="5">
        <f>2/B10</f>
        <v>5.5555555555555552E-2</v>
      </c>
      <c r="D10" s="5">
        <f>16/B10</f>
        <v>0.44444444444444442</v>
      </c>
      <c r="E10" s="5">
        <f>14/B10</f>
        <v>0.3888888888888889</v>
      </c>
      <c r="F10" s="5">
        <f>4/B10</f>
        <v>0.1111111111111111</v>
      </c>
      <c r="G10" s="5">
        <f>8/B10</f>
        <v>0.22222222222222221</v>
      </c>
      <c r="H10" s="5">
        <f>22/B10</f>
        <v>0.61111111111111116</v>
      </c>
      <c r="I10" s="5">
        <f>6/B10</f>
        <v>0.16666666666666666</v>
      </c>
      <c r="J10" s="5">
        <f>20/B10</f>
        <v>0.55555555555555558</v>
      </c>
      <c r="K10" s="5">
        <f>10/B10</f>
        <v>0.27777777777777779</v>
      </c>
      <c r="L10" s="5">
        <f>6/B10</f>
        <v>0.16666666666666666</v>
      </c>
      <c r="M10" s="5">
        <f>4/B10</f>
        <v>0.1111111111111111</v>
      </c>
      <c r="N10" s="5">
        <f>14/B10</f>
        <v>0.3888888888888889</v>
      </c>
      <c r="O10" s="5">
        <f>16/B10</f>
        <v>0.44444444444444442</v>
      </c>
      <c r="P10" s="5">
        <f>2/B10</f>
        <v>5.5555555555555552E-2</v>
      </c>
      <c r="Q10" s="5">
        <f t="shared" si="2"/>
        <v>0</v>
      </c>
      <c r="R10" s="5">
        <f>22/B10</f>
        <v>0.61111111111111116</v>
      </c>
      <c r="S10" s="5">
        <f>14/B10</f>
        <v>0.3888888888888889</v>
      </c>
    </row>
    <row r="11" spans="1:19" x14ac:dyDescent="0.15">
      <c r="A11" s="1" t="s">
        <v>14</v>
      </c>
      <c r="B11" s="2">
        <v>18</v>
      </c>
      <c r="C11" s="5">
        <f>2/B11</f>
        <v>0.1111111111111111</v>
      </c>
      <c r="D11" s="5">
        <f>8/B11</f>
        <v>0.44444444444444442</v>
      </c>
      <c r="E11" s="5">
        <f>6/B11</f>
        <v>0.33333333333333331</v>
      </c>
      <c r="F11" s="5">
        <f>2/B11</f>
        <v>0.1111111111111111</v>
      </c>
      <c r="G11" s="5">
        <f>6/B11</f>
        <v>0.33333333333333331</v>
      </c>
      <c r="H11" s="5">
        <f>12/B11</f>
        <v>0.66666666666666663</v>
      </c>
      <c r="I11" s="5">
        <f>0/B11</f>
        <v>0</v>
      </c>
      <c r="J11" s="5">
        <f>14/B11</f>
        <v>0.77777777777777779</v>
      </c>
      <c r="K11" s="5">
        <f>4/B11</f>
        <v>0.22222222222222221</v>
      </c>
      <c r="L11" s="5">
        <f>0/B11</f>
        <v>0</v>
      </c>
      <c r="M11" s="5">
        <f>0/B11</f>
        <v>0</v>
      </c>
      <c r="N11" s="5">
        <f>8/B11</f>
        <v>0.44444444444444442</v>
      </c>
      <c r="O11" s="5">
        <f>8/B11</f>
        <v>0.44444444444444442</v>
      </c>
      <c r="P11" s="5">
        <f>2/B11</f>
        <v>0.1111111111111111</v>
      </c>
      <c r="Q11" s="5">
        <f t="shared" si="2"/>
        <v>0</v>
      </c>
      <c r="R11" s="5">
        <f>14/B11</f>
        <v>0.77777777777777779</v>
      </c>
      <c r="S11" s="5">
        <f>4/B11</f>
        <v>0.22222222222222221</v>
      </c>
    </row>
    <row r="12" spans="1:19" x14ac:dyDescent="0.15">
      <c r="A12" s="1" t="s">
        <v>15</v>
      </c>
      <c r="B12" s="2">
        <v>20</v>
      </c>
      <c r="C12" s="5">
        <f>0/B12</f>
        <v>0</v>
      </c>
      <c r="D12" s="5">
        <f>2/B12</f>
        <v>0.1</v>
      </c>
      <c r="E12" s="5">
        <f>16/B12</f>
        <v>0.8</v>
      </c>
      <c r="F12" s="5">
        <f>2/B12</f>
        <v>0.1</v>
      </c>
      <c r="G12" s="5">
        <f>2/B12</f>
        <v>0.1</v>
      </c>
      <c r="H12" s="5">
        <f>16/B12</f>
        <v>0.8</v>
      </c>
      <c r="I12" s="5">
        <f>2/B12</f>
        <v>0.1</v>
      </c>
      <c r="J12" s="5">
        <f>0/B12</f>
        <v>0</v>
      </c>
      <c r="K12" s="5">
        <f>16/B12</f>
        <v>0.8</v>
      </c>
      <c r="L12" s="5">
        <f>4/B12</f>
        <v>0.2</v>
      </c>
      <c r="M12" s="5">
        <f>0/B12</f>
        <v>0</v>
      </c>
      <c r="N12" s="5">
        <f>6/B12</f>
        <v>0.3</v>
      </c>
      <c r="O12" s="5">
        <f>8/B12</f>
        <v>0.4</v>
      </c>
      <c r="P12" s="5">
        <f>6/B12</f>
        <v>0.3</v>
      </c>
      <c r="Q12" s="5">
        <f>2/B12</f>
        <v>0.1</v>
      </c>
      <c r="R12" s="5">
        <f>14/B12</f>
        <v>0.7</v>
      </c>
      <c r="S12" s="5">
        <f>4/B12</f>
        <v>0.2</v>
      </c>
    </row>
    <row r="13" spans="1:19" x14ac:dyDescent="0.15">
      <c r="A13" s="14" t="s">
        <v>16</v>
      </c>
      <c r="B13" s="1">
        <f>SUM(B4:B12)</f>
        <v>200</v>
      </c>
      <c r="C13" s="6">
        <f>4/B13</f>
        <v>0.02</v>
      </c>
      <c r="D13" s="6">
        <f>52/B13</f>
        <v>0.26</v>
      </c>
      <c r="E13" s="6">
        <f>118/B13</f>
        <v>0.59</v>
      </c>
      <c r="F13" s="6">
        <f>26/B13</f>
        <v>0.13</v>
      </c>
      <c r="G13" s="6">
        <f>40/B13</f>
        <v>0.2</v>
      </c>
      <c r="H13" s="6">
        <f>96/B13</f>
        <v>0.48</v>
      </c>
      <c r="I13" s="6">
        <f>64/B13</f>
        <v>0.32</v>
      </c>
      <c r="J13" s="6">
        <f>98/B13</f>
        <v>0.49</v>
      </c>
      <c r="K13" s="6">
        <f>50/B13</f>
        <v>0.25</v>
      </c>
      <c r="L13" s="6">
        <f>52/B13</f>
        <v>0.26</v>
      </c>
      <c r="M13" s="6">
        <f>4/B13</f>
        <v>0.02</v>
      </c>
      <c r="N13" s="6">
        <f>48/B13</f>
        <v>0.24</v>
      </c>
      <c r="O13" s="6">
        <f>102/B13</f>
        <v>0.51</v>
      </c>
      <c r="P13" s="6">
        <f>46/B13</f>
        <v>0.23</v>
      </c>
      <c r="Q13" s="6">
        <f>6/B13</f>
        <v>0.03</v>
      </c>
      <c r="R13" s="6">
        <f>118/B13</f>
        <v>0.59</v>
      </c>
      <c r="S13" s="6">
        <f>78/B13</f>
        <v>0.39</v>
      </c>
    </row>
  </sheetData>
  <mergeCells count="7">
    <mergeCell ref="Q2:S2"/>
    <mergeCell ref="M2:P2"/>
    <mergeCell ref="A1:S1"/>
    <mergeCell ref="J2:L2"/>
    <mergeCell ref="A2:B2"/>
    <mergeCell ref="C2:F2"/>
    <mergeCell ref="G2:I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zoomScale="130" zoomScaleNormal="130" workbookViewId="0">
      <selection activeCell="S16" sqref="S16"/>
    </sheetView>
  </sheetViews>
  <sheetFormatPr defaultRowHeight="15" x14ac:dyDescent="0.25"/>
  <cols>
    <col min="1" max="1" width="9.85546875" bestFit="1" customWidth="1"/>
    <col min="2" max="2" width="5.42578125" bestFit="1" customWidth="1"/>
    <col min="3" max="3" width="5" bestFit="1" customWidth="1"/>
    <col min="4" max="5" width="6" bestFit="1" customWidth="1"/>
    <col min="6" max="6" width="5.85546875" bestFit="1" customWidth="1"/>
    <col min="7" max="7" width="6" bestFit="1" customWidth="1"/>
    <col min="8" max="8" width="5.85546875" bestFit="1" customWidth="1"/>
    <col min="9" max="9" width="7.7109375" bestFit="1" customWidth="1"/>
    <col min="10" max="10" width="6" bestFit="1" customWidth="1"/>
    <col min="11" max="12" width="5.85546875" bestFit="1" customWidth="1"/>
    <col min="13" max="13" width="7.7109375" bestFit="1" customWidth="1"/>
    <col min="14" max="15" width="6" bestFit="1" customWidth="1"/>
    <col min="16" max="16" width="7.7109375" bestFit="1" customWidth="1"/>
    <col min="17" max="17" width="7" bestFit="1" customWidth="1"/>
    <col min="18" max="18" width="5.85546875" bestFit="1" customWidth="1"/>
    <col min="19" max="20" width="8.140625" bestFit="1" customWidth="1"/>
  </cols>
  <sheetData>
    <row r="1" spans="1:23" ht="43.5" customHeight="1" x14ac:dyDescent="0.25">
      <c r="A1" s="27"/>
      <c r="B1" s="27"/>
      <c r="C1" s="24" t="s">
        <v>33</v>
      </c>
      <c r="D1" s="25"/>
      <c r="E1" s="26"/>
      <c r="F1" s="24" t="s">
        <v>21</v>
      </c>
      <c r="G1" s="25"/>
      <c r="H1" s="25"/>
      <c r="I1" s="26"/>
      <c r="J1" s="24" t="s">
        <v>31</v>
      </c>
      <c r="K1" s="25"/>
      <c r="L1" s="25"/>
      <c r="M1" s="26"/>
      <c r="N1" s="28" t="s">
        <v>30</v>
      </c>
      <c r="O1" s="28"/>
      <c r="P1" s="28"/>
      <c r="Q1" s="24" t="s">
        <v>32</v>
      </c>
      <c r="R1" s="25"/>
      <c r="S1" s="25"/>
      <c r="T1" s="26"/>
    </row>
    <row r="2" spans="1:23" ht="24.75" x14ac:dyDescent="0.25">
      <c r="A2" s="4"/>
      <c r="B2" s="4" t="s">
        <v>38</v>
      </c>
      <c r="C2" s="3" t="s">
        <v>34</v>
      </c>
      <c r="D2" s="3" t="s">
        <v>35</v>
      </c>
      <c r="E2" s="3" t="s">
        <v>43</v>
      </c>
      <c r="F2" s="3" t="s">
        <v>22</v>
      </c>
      <c r="G2" s="3" t="s">
        <v>36</v>
      </c>
      <c r="H2" s="3" t="s">
        <v>23</v>
      </c>
      <c r="I2" s="3" t="s">
        <v>4</v>
      </c>
      <c r="J2" s="3" t="s">
        <v>6</v>
      </c>
      <c r="K2" s="3" t="s">
        <v>36</v>
      </c>
      <c r="L2" s="3" t="s">
        <v>27</v>
      </c>
      <c r="M2" s="3" t="s">
        <v>4</v>
      </c>
      <c r="N2" s="3" t="s">
        <v>6</v>
      </c>
      <c r="O2" s="3" t="s">
        <v>36</v>
      </c>
      <c r="P2" s="3" t="s">
        <v>4</v>
      </c>
      <c r="Q2" s="4" t="s">
        <v>24</v>
      </c>
      <c r="R2" s="4" t="s">
        <v>37</v>
      </c>
      <c r="S2" s="4" t="s">
        <v>25</v>
      </c>
      <c r="T2" s="3" t="s">
        <v>26</v>
      </c>
    </row>
    <row r="3" spans="1:23" x14ac:dyDescent="0.25">
      <c r="A3" s="4" t="s">
        <v>7</v>
      </c>
      <c r="B3" s="3">
        <v>20</v>
      </c>
      <c r="C3" s="8">
        <f>0/B3</f>
        <v>0</v>
      </c>
      <c r="D3" s="8">
        <f>20/B3</f>
        <v>1</v>
      </c>
      <c r="E3" s="8">
        <f>0/B3</f>
        <v>0</v>
      </c>
      <c r="F3" s="8">
        <f>6/B3</f>
        <v>0.3</v>
      </c>
      <c r="G3" s="8">
        <f>14/B3</f>
        <v>0.7</v>
      </c>
      <c r="H3" s="8">
        <f>0/B3</f>
        <v>0</v>
      </c>
      <c r="I3" s="8">
        <f>0/B3</f>
        <v>0</v>
      </c>
      <c r="J3" s="8">
        <f>6/B3</f>
        <v>0.3</v>
      </c>
      <c r="K3" s="8">
        <f>10/B3</f>
        <v>0.5</v>
      </c>
      <c r="L3" s="8">
        <f>4/B3</f>
        <v>0.2</v>
      </c>
      <c r="M3" s="8">
        <f t="shared" ref="M3:M12" si="0">0/B3</f>
        <v>0</v>
      </c>
      <c r="N3" s="8">
        <f>6/B3</f>
        <v>0.3</v>
      </c>
      <c r="O3" s="8">
        <f>10/B3</f>
        <v>0.5</v>
      </c>
      <c r="P3" s="8">
        <f>4/B3</f>
        <v>0.2</v>
      </c>
      <c r="Q3" s="8">
        <f>0/B3</f>
        <v>0</v>
      </c>
      <c r="R3" s="8">
        <f>4/B3</f>
        <v>0.2</v>
      </c>
      <c r="S3" s="8">
        <f>6/B3</f>
        <v>0.3</v>
      </c>
      <c r="T3" s="8">
        <f>10/B3</f>
        <v>0.5</v>
      </c>
    </row>
    <row r="4" spans="1:23" x14ac:dyDescent="0.25">
      <c r="A4" s="4" t="s">
        <v>8</v>
      </c>
      <c r="B4" s="3">
        <v>10</v>
      </c>
      <c r="C4" s="8">
        <f>0/B4</f>
        <v>0</v>
      </c>
      <c r="D4" s="8">
        <f>10/B4</f>
        <v>1</v>
      </c>
      <c r="E4" s="8">
        <f>0/B4</f>
        <v>0</v>
      </c>
      <c r="F4" s="8">
        <f>0/B4</f>
        <v>0</v>
      </c>
      <c r="G4" s="8">
        <f>8/B4</f>
        <v>0.8</v>
      </c>
      <c r="H4" s="8">
        <f>2/B4</f>
        <v>0.2</v>
      </c>
      <c r="I4" s="8">
        <f>0/B4</f>
        <v>0</v>
      </c>
      <c r="J4" s="8">
        <f>0/B4</f>
        <v>0</v>
      </c>
      <c r="K4" s="8">
        <f>8/B4</f>
        <v>0.8</v>
      </c>
      <c r="L4" s="8">
        <f>2/B4</f>
        <v>0.2</v>
      </c>
      <c r="M4" s="8">
        <f t="shared" si="0"/>
        <v>0</v>
      </c>
      <c r="N4" s="8">
        <f>4/B4</f>
        <v>0.4</v>
      </c>
      <c r="O4" s="8">
        <f>6/B4</f>
        <v>0.6</v>
      </c>
      <c r="P4" s="8">
        <f>0/B4</f>
        <v>0</v>
      </c>
      <c r="Q4" s="8">
        <f>0/B4</f>
        <v>0</v>
      </c>
      <c r="R4" s="8">
        <f>8/B4</f>
        <v>0.8</v>
      </c>
      <c r="S4" s="8">
        <f>2/B4</f>
        <v>0.2</v>
      </c>
      <c r="T4" s="8">
        <f>0/B4</f>
        <v>0</v>
      </c>
    </row>
    <row r="5" spans="1:23" x14ac:dyDescent="0.25">
      <c r="A5" s="4" t="s">
        <v>9</v>
      </c>
      <c r="B5" s="3">
        <v>36</v>
      </c>
      <c r="C5" s="8">
        <f>0/B5</f>
        <v>0</v>
      </c>
      <c r="D5" s="8">
        <f>6/B5</f>
        <v>0.16666666666666666</v>
      </c>
      <c r="E5" s="8">
        <f>30/B5</f>
        <v>0.83333333333333337</v>
      </c>
      <c r="F5" s="8">
        <f>0/B5</f>
        <v>0</v>
      </c>
      <c r="G5" s="8">
        <f>0/B5</f>
        <v>0</v>
      </c>
      <c r="H5" s="8">
        <f>36/B5</f>
        <v>1</v>
      </c>
      <c r="I5" s="8">
        <f>0/B5</f>
        <v>0</v>
      </c>
      <c r="J5" s="8">
        <f>0/B5</f>
        <v>0</v>
      </c>
      <c r="K5" s="8">
        <f>18/B5</f>
        <v>0.5</v>
      </c>
      <c r="L5" s="8">
        <f>18/B5</f>
        <v>0.5</v>
      </c>
      <c r="M5" s="8">
        <f t="shared" si="0"/>
        <v>0</v>
      </c>
      <c r="N5" s="8">
        <f>0/B5</f>
        <v>0</v>
      </c>
      <c r="O5" s="8">
        <f>30/B5</f>
        <v>0.83333333333333337</v>
      </c>
      <c r="P5" s="8">
        <f>6/B5</f>
        <v>0.16666666666666666</v>
      </c>
      <c r="Q5" s="8">
        <f>0/B5</f>
        <v>0</v>
      </c>
      <c r="R5" s="8">
        <f>24/B5</f>
        <v>0.66666666666666663</v>
      </c>
      <c r="S5" s="8">
        <f>12/B5</f>
        <v>0.33333333333333331</v>
      </c>
      <c r="T5" s="8">
        <f>0/B5</f>
        <v>0</v>
      </c>
    </row>
    <row r="6" spans="1:23" x14ac:dyDescent="0.25">
      <c r="A6" s="4" t="s">
        <v>10</v>
      </c>
      <c r="B6" s="3">
        <v>20</v>
      </c>
      <c r="C6" s="8">
        <f>0/B6</f>
        <v>0</v>
      </c>
      <c r="D6" s="8">
        <f>20/B6</f>
        <v>1</v>
      </c>
      <c r="E6" s="8">
        <f>0/B6</f>
        <v>0</v>
      </c>
      <c r="F6" s="8">
        <f>0/B6</f>
        <v>0</v>
      </c>
      <c r="G6" s="8">
        <f>8/B6</f>
        <v>0.4</v>
      </c>
      <c r="H6" s="8">
        <f>12/B6</f>
        <v>0.6</v>
      </c>
      <c r="I6" s="8">
        <f>0/B6</f>
        <v>0</v>
      </c>
      <c r="J6" s="8">
        <f>0/B6</f>
        <v>0</v>
      </c>
      <c r="K6" s="8">
        <f>6/B6</f>
        <v>0.3</v>
      </c>
      <c r="L6" s="8">
        <f>14/B6</f>
        <v>0.7</v>
      </c>
      <c r="M6" s="8">
        <f t="shared" si="0"/>
        <v>0</v>
      </c>
      <c r="N6" s="8">
        <f>2/B6</f>
        <v>0.1</v>
      </c>
      <c r="O6" s="8">
        <f>18/B6</f>
        <v>0.9</v>
      </c>
      <c r="P6" s="8">
        <f>0/B6</f>
        <v>0</v>
      </c>
      <c r="Q6" s="8">
        <f>0/B6</f>
        <v>0</v>
      </c>
      <c r="R6" s="8">
        <f>2/B6</f>
        <v>0.1</v>
      </c>
      <c r="S6" s="8">
        <f>16/B6</f>
        <v>0.8</v>
      </c>
      <c r="T6" s="8">
        <f>2/B7</f>
        <v>0.1</v>
      </c>
    </row>
    <row r="7" spans="1:23" x14ac:dyDescent="0.25">
      <c r="A7" s="4" t="s">
        <v>11</v>
      </c>
      <c r="B7" s="3">
        <v>20</v>
      </c>
      <c r="C7" s="8">
        <f>0/B7</f>
        <v>0</v>
      </c>
      <c r="D7" s="8">
        <f>16/B7</f>
        <v>0.8</v>
      </c>
      <c r="E7" s="8">
        <f>4/B7</f>
        <v>0.2</v>
      </c>
      <c r="F7" s="8">
        <f>0/B7</f>
        <v>0</v>
      </c>
      <c r="G7" s="8">
        <f>0/B7</f>
        <v>0</v>
      </c>
      <c r="H7" s="8">
        <f>18/B7</f>
        <v>0.9</v>
      </c>
      <c r="I7" s="8">
        <f>2/B7</f>
        <v>0.1</v>
      </c>
      <c r="J7" s="8">
        <f>0/B7</f>
        <v>0</v>
      </c>
      <c r="K7" s="8">
        <f>14/B7</f>
        <v>0.7</v>
      </c>
      <c r="L7" s="8">
        <f>6/B7</f>
        <v>0.3</v>
      </c>
      <c r="M7" s="8">
        <f t="shared" si="0"/>
        <v>0</v>
      </c>
      <c r="N7" s="8">
        <f>6/B7</f>
        <v>0.3</v>
      </c>
      <c r="O7" s="8">
        <f>14/B7</f>
        <v>0.7</v>
      </c>
      <c r="P7" s="8">
        <f>0/B7</f>
        <v>0</v>
      </c>
      <c r="Q7" s="8">
        <f>0/B7</f>
        <v>0</v>
      </c>
      <c r="R7" s="8">
        <f>0/B7</f>
        <v>0</v>
      </c>
      <c r="S7" s="8">
        <f>12/B7</f>
        <v>0.6</v>
      </c>
      <c r="T7" s="8">
        <f>8/B7</f>
        <v>0.4</v>
      </c>
    </row>
    <row r="8" spans="1:23" x14ac:dyDescent="0.25">
      <c r="A8" s="4" t="s">
        <v>12</v>
      </c>
      <c r="B8" s="9">
        <v>20</v>
      </c>
      <c r="C8" s="10">
        <f>6/B8</f>
        <v>0.3</v>
      </c>
      <c r="D8" s="10">
        <f>6/B8</f>
        <v>0.3</v>
      </c>
      <c r="E8" s="10">
        <f>8/B8</f>
        <v>0.4</v>
      </c>
      <c r="F8" s="10">
        <f>6/B8</f>
        <v>0.3</v>
      </c>
      <c r="G8" s="10">
        <f>8/B8</f>
        <v>0.4</v>
      </c>
      <c r="H8" s="10">
        <f>4/B8</f>
        <v>0.2</v>
      </c>
      <c r="I8" s="10">
        <f>2/B8</f>
        <v>0.1</v>
      </c>
      <c r="J8" s="10">
        <f>14/B8</f>
        <v>0.7</v>
      </c>
      <c r="K8" s="10">
        <f>4/B8</f>
        <v>0.2</v>
      </c>
      <c r="L8" s="10">
        <f>2/B8</f>
        <v>0.1</v>
      </c>
      <c r="M8" s="10">
        <f t="shared" si="0"/>
        <v>0</v>
      </c>
      <c r="N8" s="10">
        <f>6/B8</f>
        <v>0.3</v>
      </c>
      <c r="O8" s="10">
        <f>6/B8</f>
        <v>0.3</v>
      </c>
      <c r="P8" s="10">
        <f>8/B8</f>
        <v>0.4</v>
      </c>
      <c r="Q8" s="10">
        <f>12/B8</f>
        <v>0.6</v>
      </c>
      <c r="R8" s="10">
        <f>2/B8</f>
        <v>0.1</v>
      </c>
      <c r="S8" s="11">
        <f>6/B8</f>
        <v>0.3</v>
      </c>
      <c r="T8" s="10">
        <f>0/B8</f>
        <v>0</v>
      </c>
    </row>
    <row r="9" spans="1:23" x14ac:dyDescent="0.25">
      <c r="A9" s="4" t="s">
        <v>13</v>
      </c>
      <c r="B9" s="3">
        <v>36</v>
      </c>
      <c r="C9" s="8">
        <f>2/B9</f>
        <v>5.5555555555555552E-2</v>
      </c>
      <c r="D9" s="8">
        <f>18/B9</f>
        <v>0.5</v>
      </c>
      <c r="E9" s="8">
        <f>16/B9</f>
        <v>0.44444444444444442</v>
      </c>
      <c r="F9" s="8">
        <f>0/B9</f>
        <v>0</v>
      </c>
      <c r="G9" s="8">
        <f>16/B9</f>
        <v>0.44444444444444442</v>
      </c>
      <c r="H9" s="8">
        <f>12/B9</f>
        <v>0.33333333333333331</v>
      </c>
      <c r="I9" s="8">
        <f>8/B9</f>
        <v>0.22222222222222221</v>
      </c>
      <c r="J9" s="8">
        <f>16/B9</f>
        <v>0.44444444444444442</v>
      </c>
      <c r="K9" s="8">
        <f>18/B9</f>
        <v>0.5</v>
      </c>
      <c r="L9" s="8">
        <f>2/B9</f>
        <v>5.5555555555555552E-2</v>
      </c>
      <c r="M9" s="8">
        <f t="shared" si="0"/>
        <v>0</v>
      </c>
      <c r="N9" s="8">
        <f>8/B9</f>
        <v>0.22222222222222221</v>
      </c>
      <c r="O9" s="8">
        <f>14/B9</f>
        <v>0.3888888888888889</v>
      </c>
      <c r="P9" s="8">
        <f>14/B9</f>
        <v>0.3888888888888889</v>
      </c>
      <c r="Q9" s="8">
        <f>22/B9</f>
        <v>0.61111111111111116</v>
      </c>
      <c r="R9" s="8">
        <f>10/B9</f>
        <v>0.27777777777777779</v>
      </c>
      <c r="S9" s="8">
        <f>2/B9</f>
        <v>5.5555555555555552E-2</v>
      </c>
      <c r="T9" s="8">
        <f>2/B9</f>
        <v>5.5555555555555552E-2</v>
      </c>
    </row>
    <row r="10" spans="1:23" x14ac:dyDescent="0.25">
      <c r="A10" s="4" t="s">
        <v>14</v>
      </c>
      <c r="B10" s="3">
        <v>18</v>
      </c>
      <c r="C10" s="8">
        <f>0/B10</f>
        <v>0</v>
      </c>
      <c r="D10" s="8">
        <f>18/B10</f>
        <v>1</v>
      </c>
      <c r="E10" s="8">
        <f>0/B10</f>
        <v>0</v>
      </c>
      <c r="F10" s="8">
        <f>0/B10</f>
        <v>0</v>
      </c>
      <c r="G10" s="8">
        <f>0/B10</f>
        <v>0</v>
      </c>
      <c r="H10" s="8">
        <f>14/B10</f>
        <v>0.77777777777777779</v>
      </c>
      <c r="I10" s="8">
        <f>4/B10</f>
        <v>0.22222222222222221</v>
      </c>
      <c r="J10" s="8">
        <f>6/B10</f>
        <v>0.33333333333333331</v>
      </c>
      <c r="K10" s="8">
        <f>8/B10</f>
        <v>0.44444444444444442</v>
      </c>
      <c r="L10" s="8">
        <f>4/B10</f>
        <v>0.22222222222222221</v>
      </c>
      <c r="M10" s="8">
        <f t="shared" si="0"/>
        <v>0</v>
      </c>
      <c r="N10" s="8">
        <f>8/B10</f>
        <v>0.44444444444444442</v>
      </c>
      <c r="O10" s="8">
        <f>8/B10</f>
        <v>0.44444444444444442</v>
      </c>
      <c r="P10" s="8">
        <f>2/B10</f>
        <v>0.1111111111111111</v>
      </c>
      <c r="Q10" s="8">
        <f>0/B10</f>
        <v>0</v>
      </c>
      <c r="R10" s="8">
        <f>2/B10</f>
        <v>0.1111111111111111</v>
      </c>
      <c r="S10" s="8">
        <f>12/B10</f>
        <v>0.66666666666666663</v>
      </c>
      <c r="T10" s="8">
        <f>4/B10</f>
        <v>0.22222222222222221</v>
      </c>
    </row>
    <row r="11" spans="1:23" x14ac:dyDescent="0.25">
      <c r="A11" s="4" t="s">
        <v>15</v>
      </c>
      <c r="B11" s="3">
        <v>20</v>
      </c>
      <c r="C11" s="11">
        <f>8/B11</f>
        <v>0.4</v>
      </c>
      <c r="D11" s="8">
        <f>12/B11</f>
        <v>0.6</v>
      </c>
      <c r="E11" s="8">
        <f>0/B11</f>
        <v>0</v>
      </c>
      <c r="F11" s="8">
        <f>0/B11</f>
        <v>0</v>
      </c>
      <c r="G11" s="8">
        <f>10/B11</f>
        <v>0.5</v>
      </c>
      <c r="H11" s="8">
        <f>10/B11</f>
        <v>0.5</v>
      </c>
      <c r="I11" s="8">
        <f>0/B11</f>
        <v>0</v>
      </c>
      <c r="J11" s="8">
        <f>10/B11</f>
        <v>0.5</v>
      </c>
      <c r="K11" s="8">
        <f>8/B11</f>
        <v>0.4</v>
      </c>
      <c r="L11" s="8">
        <f>2/B11</f>
        <v>0.1</v>
      </c>
      <c r="M11" s="8">
        <f t="shared" si="0"/>
        <v>0</v>
      </c>
      <c r="N11" s="8">
        <f>8/B11</f>
        <v>0.4</v>
      </c>
      <c r="O11" s="8">
        <f>6/B11</f>
        <v>0.3</v>
      </c>
      <c r="P11" s="8">
        <f>6/B11</f>
        <v>0.3</v>
      </c>
      <c r="Q11" s="8">
        <f>0/B11</f>
        <v>0</v>
      </c>
      <c r="R11" s="8">
        <f>6/B11</f>
        <v>0.3</v>
      </c>
      <c r="S11" s="8">
        <f>10/B11</f>
        <v>0.5</v>
      </c>
      <c r="T11" s="10">
        <f>4/B11</f>
        <v>0.2</v>
      </c>
    </row>
    <row r="12" spans="1:23" x14ac:dyDescent="0.25">
      <c r="A12" s="12" t="s">
        <v>16</v>
      </c>
      <c r="B12" s="3">
        <f>SUM(B3:B11)</f>
        <v>200</v>
      </c>
      <c r="C12" s="13">
        <f>16/B12</f>
        <v>0.08</v>
      </c>
      <c r="D12" s="13">
        <f>126/B12</f>
        <v>0.63</v>
      </c>
      <c r="E12" s="13">
        <f>58/B12</f>
        <v>0.28999999999999998</v>
      </c>
      <c r="F12" s="13">
        <f>12/B12</f>
        <v>0.06</v>
      </c>
      <c r="G12" s="13">
        <f>64/B12</f>
        <v>0.32</v>
      </c>
      <c r="H12" s="13">
        <f>108/B12</f>
        <v>0.54</v>
      </c>
      <c r="I12" s="13">
        <f>16/B12</f>
        <v>0.08</v>
      </c>
      <c r="J12" s="13">
        <f>52/B12</f>
        <v>0.26</v>
      </c>
      <c r="K12" s="13">
        <f>94/B12</f>
        <v>0.47</v>
      </c>
      <c r="L12" s="13">
        <f>54/B12</f>
        <v>0.27</v>
      </c>
      <c r="M12" s="13">
        <f t="shared" si="0"/>
        <v>0</v>
      </c>
      <c r="N12" s="17">
        <f>48/B12</f>
        <v>0.24</v>
      </c>
      <c r="O12" s="13">
        <f>112/B12</f>
        <v>0.56000000000000005</v>
      </c>
      <c r="P12" s="17">
        <f>42/B12</f>
        <v>0.21</v>
      </c>
      <c r="Q12" s="13">
        <f>34/B12</f>
        <v>0.17</v>
      </c>
      <c r="R12" s="13">
        <f>58/B12</f>
        <v>0.28999999999999998</v>
      </c>
      <c r="S12" s="13">
        <f>78/B12</f>
        <v>0.39</v>
      </c>
      <c r="T12" s="13">
        <f>30/B12</f>
        <v>0.15</v>
      </c>
    </row>
    <row r="14" spans="1:23" x14ac:dyDescent="0.25">
      <c r="W14" s="7"/>
    </row>
  </sheetData>
  <mergeCells count="6">
    <mergeCell ref="Q1:T1"/>
    <mergeCell ref="A1:B1"/>
    <mergeCell ref="N1:P1"/>
    <mergeCell ref="C1:E1"/>
    <mergeCell ref="F1:I1"/>
    <mergeCell ref="J1:M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SANTINI</cp:lastModifiedBy>
  <cp:lastPrinted>2019-01-09T10:50:04Z</cp:lastPrinted>
  <dcterms:created xsi:type="dcterms:W3CDTF">2019-01-08T08:45:21Z</dcterms:created>
  <dcterms:modified xsi:type="dcterms:W3CDTF">2019-01-10T16:45:40Z</dcterms:modified>
</cp:coreProperties>
</file>